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'0503721'!$D$25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'0503721'!$E$51</definedName>
    <definedName name="ID_125816533" localSheetId="0">'0503721'!$F$52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'0503721'!$F$66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'0503721'!$G$51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'0503721'!$H$52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'0503721'!$G$52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'0503721'!$C$52</definedName>
    <definedName name="ID_125817678" localSheetId="0">'0503721'!$D$52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'0503721'!$C$51</definedName>
    <definedName name="ID_125817755" localSheetId="0">'0503721'!$D$51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'0503721'!$F$51</definedName>
    <definedName name="ID_125817831" localSheetId="0">'0503721'!$E$52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'0503721'!$H$51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'0503721'!$B$52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'0503721'!$B$26:$J$26</definedName>
    <definedName name="T_30200296487" localSheetId="0">'0503721'!$C$182:$H$191</definedName>
    <definedName name="T_30200296497" localSheetId="0">'0503721'!$B$29:$J$29</definedName>
    <definedName name="T_30200296507" localSheetId="0">'0503721'!$B$53:$J$54</definedName>
    <definedName name="T_30200296517" localSheetId="0">'0503721'!$B$76:$J$77</definedName>
    <definedName name="T_30200296527" localSheetId="0">'0503721'!$B$22:$J$23</definedName>
    <definedName name="T_30200296537" localSheetId="0">'0503721'!$B$109:$J$109</definedName>
    <definedName name="T_30200296547" localSheetId="0">'0503721'!$B$57:$J$61</definedName>
    <definedName name="T_30200296557" localSheetId="0">'0503721'!$B$32:$J$32</definedName>
    <definedName name="T_30200296567" localSheetId="0">'0503721'!$B$67:$J$67</definedName>
    <definedName name="T_30200296577" localSheetId="0">'0503721'!$B$73:$J$73</definedName>
    <definedName name="T_30200296587" localSheetId="0">'0503721'!$B$47:$J$49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2006112" localSheetId="0">'0503721'!$B$35:$J$35</definedName>
    <definedName name="TR_30200296437_2362006113" localSheetId="0">'0503721'!$B$36:$J$36</definedName>
    <definedName name="TR_30200296447" localSheetId="0">'0503721'!$B$44:$J$44</definedName>
    <definedName name="TR_30200296457_2362006165" localSheetId="0">'0503721'!$B$88:$J$88</definedName>
    <definedName name="TR_30200296457_2362006166" localSheetId="0">'0503721'!$B$89:$J$89</definedName>
    <definedName name="TR_30200296467" localSheetId="0">'0503721'!$B$19:$J$19</definedName>
    <definedName name="TR_30200296477" localSheetId="0">'0503721'!$B$26:$J$26</definedName>
    <definedName name="TR_30200296487" localSheetId="0">'0503721'!$C$182:$H$191</definedName>
    <definedName name="TR_30200296497_2362006106" localSheetId="0">'0503721'!$B$29:$J$29</definedName>
    <definedName name="TR_30200296507_2362006122" localSheetId="0">'0503721'!$B$53:$J$53</definedName>
    <definedName name="TR_30200296507_2362006124" localSheetId="0">'0503721'!$B$54:$J$54</definedName>
    <definedName name="TR_30200296517_2362006146" localSheetId="0">'0503721'!$B$76:$J$76</definedName>
    <definedName name="TR_30200296517_2362006147" localSheetId="0">'0503721'!$B$77:$J$77</definedName>
    <definedName name="TR_30200296527_2362006088" localSheetId="0">'0503721'!$B$22:$J$22</definedName>
    <definedName name="TR_30200296527_2362006090" localSheetId="0">'0503721'!$B$23:$J$23</definedName>
    <definedName name="TR_30200296537" localSheetId="0">'0503721'!$B$109:$J$109</definedName>
    <definedName name="TR_30200296547_2362006127" localSheetId="0">'0503721'!$B$57:$J$57</definedName>
    <definedName name="TR_30200296547_2362006128" localSheetId="0">'0503721'!$B$58:$J$58</definedName>
    <definedName name="TR_30200296547_2362006129" localSheetId="0">'0503721'!$B$59:$J$59</definedName>
    <definedName name="TR_30200296547_2362006130" localSheetId="0">'0503721'!$B$60:$J$60</definedName>
    <definedName name="TR_30200296547_2362006131" localSheetId="0">'0503721'!$B$61:$J$61</definedName>
    <definedName name="TR_30200296557" localSheetId="0">'0503721'!$B$32:$J$32</definedName>
    <definedName name="TR_30200296567_2362006137" localSheetId="0">'0503721'!$B$67:$J$67</definedName>
    <definedName name="TR_30200296577_2362006142" localSheetId="0">'0503721'!$B$73:$J$73</definedName>
    <definedName name="TR_30200296587_2362006117" localSheetId="0">'0503721'!$B$47:$J$47</definedName>
    <definedName name="TR_30200296587_2362006118" localSheetId="0">'0503721'!$B$48:$J$48</definedName>
    <definedName name="TR_30200296587_2362006119" localSheetId="0">'0503721'!$B$49:$J$49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/>
  <c r="G161"/>
  <c r="F161"/>
  <c r="E161"/>
  <c r="H160"/>
  <c r="H159"/>
  <c r="H158"/>
  <c r="G158"/>
  <c r="F158"/>
  <c r="E158"/>
  <c r="H157"/>
  <c r="H156"/>
  <c r="H155"/>
  <c r="H154" s="1"/>
  <c r="G155"/>
  <c r="G154" s="1"/>
  <c r="G129" s="1"/>
  <c r="F155"/>
  <c r="E155"/>
  <c r="F154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1" s="1"/>
  <c r="H130" s="1"/>
  <c r="H129" s="1"/>
  <c r="H132"/>
  <c r="G131"/>
  <c r="F131"/>
  <c r="F130" s="1"/>
  <c r="F129" s="1"/>
  <c r="F91" s="1"/>
  <c r="E131"/>
  <c r="E130" s="1"/>
  <c r="E129" s="1"/>
  <c r="G130"/>
  <c r="H128"/>
  <c r="H127"/>
  <c r="H126"/>
  <c r="H125"/>
  <c r="G125"/>
  <c r="F125"/>
  <c r="E125"/>
  <c r="H124"/>
  <c r="H123"/>
  <c r="H117"/>
  <c r="G117"/>
  <c r="F117"/>
  <c r="E117"/>
  <c r="H116"/>
  <c r="H115"/>
  <c r="H114"/>
  <c r="G114"/>
  <c r="F114"/>
  <c r="E114"/>
  <c r="H113"/>
  <c r="H112"/>
  <c r="H11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E95"/>
  <c r="E94" s="1"/>
  <c r="E91" s="1"/>
  <c r="G94"/>
  <c r="G91" s="1"/>
  <c r="F94"/>
  <c r="H93"/>
  <c r="H89"/>
  <c r="H87" s="1"/>
  <c r="H88"/>
  <c r="G87"/>
  <c r="F87"/>
  <c r="E87"/>
  <c r="H80"/>
  <c r="H79" s="1"/>
  <c r="G79"/>
  <c r="F79"/>
  <c r="E79"/>
  <c r="H77"/>
  <c r="H76"/>
  <c r="H75" s="1"/>
  <c r="G75"/>
  <c r="F75"/>
  <c r="E75"/>
  <c r="H73"/>
  <c r="H72" s="1"/>
  <c r="G72"/>
  <c r="F72"/>
  <c r="E72"/>
  <c r="H70"/>
  <c r="H69"/>
  <c r="G69"/>
  <c r="F69"/>
  <c r="E69"/>
  <c r="H67"/>
  <c r="H66"/>
  <c r="G66"/>
  <c r="F66"/>
  <c r="E66"/>
  <c r="H64"/>
  <c r="H63" s="1"/>
  <c r="G63"/>
  <c r="F63"/>
  <c r="E63"/>
  <c r="E51" s="1"/>
  <c r="H61"/>
  <c r="H60"/>
  <c r="H59"/>
  <c r="H58"/>
  <c r="H57"/>
  <c r="H56" s="1"/>
  <c r="G56"/>
  <c r="F56"/>
  <c r="E56"/>
  <c r="H54"/>
  <c r="H53"/>
  <c r="H52" s="1"/>
  <c r="G52"/>
  <c r="F52"/>
  <c r="F51" s="1"/>
  <c r="E52"/>
  <c r="G51"/>
  <c r="H49"/>
  <c r="H48"/>
  <c r="H47"/>
  <c r="H46"/>
  <c r="G46"/>
  <c r="F46"/>
  <c r="E46"/>
  <c r="H44"/>
  <c r="H43"/>
  <c r="G43"/>
  <c r="F43"/>
  <c r="E43"/>
  <c r="H36"/>
  <c r="H35"/>
  <c r="H34"/>
  <c r="G34"/>
  <c r="F34"/>
  <c r="E34"/>
  <c r="H32"/>
  <c r="H31" s="1"/>
  <c r="G31"/>
  <c r="F31"/>
  <c r="E31"/>
  <c r="H29"/>
  <c r="H28"/>
  <c r="G28"/>
  <c r="F28"/>
  <c r="F17" s="1"/>
  <c r="E28"/>
  <c r="H26"/>
  <c r="H25" s="1"/>
  <c r="G25"/>
  <c r="F25"/>
  <c r="E25"/>
  <c r="H23"/>
  <c r="H22"/>
  <c r="H21" s="1"/>
  <c r="G21"/>
  <c r="F21"/>
  <c r="E21"/>
  <c r="E17" s="1"/>
  <c r="H19"/>
  <c r="H18" s="1"/>
  <c r="H17" s="1"/>
  <c r="G18"/>
  <c r="F18"/>
  <c r="E18"/>
  <c r="G17"/>
  <c r="G92" s="1"/>
  <c r="F92" l="1"/>
  <c r="H51"/>
  <c r="H94"/>
  <c r="H91" s="1"/>
  <c r="H92"/>
  <c r="E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<sst xmlns="http://schemas.openxmlformats.org/spreadsheetml/2006/main" count="459" uniqueCount="332">
  <si>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</si>
  <si>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</si>
  <si>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</si>
  <si>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</si>
  <si>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</si>
  <si>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</si>
  <si>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</si>
  <si>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</si>
  <si>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</si>
  <si>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</si>
  <si>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</si>
  <si>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</si>
  <si>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</si>
  <si>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</si>
  <si>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по ОКПО</t>
  </si>
  <si>
    <t>22286632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</si>
  <si>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</si>
  <si>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</si>
  <si>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</si>
  <si>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</si>
  <si>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</si>
  <si>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</si>
  <si>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</si>
  <si>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</si>
  <si>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</si>
  <si>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</si>
  <si>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</si>
  <si>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</si>
  <si>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</si>
  <si>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</si>
  <si>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</si>
  <si>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</si>
  <si>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</si>
  <si>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</si>
  <si>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</si>
  <si>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</si>
  <si>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</si>
  <si>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</si>
  <si>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</si>
  <si>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</si>
  <si>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</si>
  <si>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</si>
  <si>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</si>
  <si>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</si>
  <si>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</si>
  <si>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</si>
  <si>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</si>
  <si>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</si>
  <si>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</si>
  <si>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</si>
  <si>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</si>
  <si>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</si>
  <si>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</si>
  <si>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</si>
  <si>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</si>
  <si>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</si>
  <si>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</si>
  <si>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</si>
  <si>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</si>
  <si>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</si>
  <si>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</si>
  <si>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</si>
  <si>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</si>
  <si>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</si>
  <si>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</si>
  <si>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</si>
  <si>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</si>
  <si>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</si>
  <si>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</si>
  <si>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</si>
  <si>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</si>
  <si>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</si>
  <si>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</si>
  <si>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</si>
  <si>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</si>
  <si>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</si>
  <si>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</si>
  <si>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</si>
  <si>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</si>
  <si>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</si>
  <si>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</si>
  <si>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</si>
  <si>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</si>
  <si>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</si>
  <si>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</si>
  <si>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</si>
  <si>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</si>
  <si>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</si>
  <si>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</si>
  <si>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</si>
  <si>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</si>
  <si>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</si>
  <si>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</si>
  <si>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</si>
  <si>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</si>
  <si>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</si>
  <si>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</si>
  <si>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</si>
  <si>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</si>
  <si>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</si>
  <si>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</si>
  <si>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</si>
  <si>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</si>
  <si>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</si>
  <si>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</si>
  <si>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</si>
  <si>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</si>
  <si>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</si>
  <si>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</si>
  <si>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</si>
  <si>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</si>
  <si>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</si>
  <si>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</si>
  <si>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</si>
  <si>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</si>
  <si>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</si>
  <si>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</si>
  <si>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</si>
  <si>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</si>
  <si>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</si>
  <si>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</si>
  <si>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</si>
  <si>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</si>
  <si>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</si>
  <si>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</si>
  <si>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</si>
  <si>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</si>
  <si>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</si>
  <si>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</si>
  <si>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</si>
  <si>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</si>
  <si>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</si>
  <si>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</si>
  <si>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</si>
  <si>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</si>
  <si>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</si>
  <si>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</si>
  <si>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</si>
  <si>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</si>
  <si>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</si>
  <si>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</si>
  <si>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</si>
  <si>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</si>
  <si>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</si>
  <si>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</si>
  <si>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</si>
  <si>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</si>
  <si>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</si>
  <si>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</si>
  <si>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</si>
  <si>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</si>
  <si>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</si>
  <si>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</si>
  <si>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</si>
  <si>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</si>
  <si>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</si>
  <si>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</si>
  <si>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</si>
  <si>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</si>
  <si>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</si>
  <si>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</si>
  <si>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</si>
  <si>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</si>
  <si>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</si>
  <si>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</si>
  <si>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</si>
  <si>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</si>
  <si>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</si>
  <si>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</si>
  <si>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</si>
  <si>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</si>
  <si>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</si>
  <si>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</si>
  <si>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</si>
  <si>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</si>
  <si>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</si>
  <si>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</si>
  <si>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</si>
  <si>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</si>
  <si>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</si>
  <si>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</si>
  <si>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</si>
  <si>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</si>
  <si>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</si>
  <si>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</si>
  <si>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</si>
  <si>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</si>
  <si>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</si>
  <si>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</si>
  <si>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</si>
  <si>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</si>
  <si>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</si>
  <si>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</si>
  <si>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</si>
  <si>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</si>
  <si>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</si>
  <si>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</si>
  <si>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</si>
  <si>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</si>
  <si>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</si>
  <si>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</si>
  <si>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</si>
  <si>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</si>
  <si>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</si>
  <si>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</si>
  <si>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</si>
  <si>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</si>
  <si>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</si>
  <si>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</si>
  <si>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</si>
  <si>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</si>
  <si>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</si>
  <si>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</si>
  <si>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</si>
  <si>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</si>
  <si>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</si>
  <si>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</si>
  <si>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</si>
  <si>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</si>
  <si>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</si>
  <si>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</si>
  <si>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</si>
  <si>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</si>
  <si>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</si>
  <si>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</si>
  <si>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</si>
  <si>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</si>
  <si>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</si>
  <si>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</si>
  <si>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</si>
  <si>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</si>
  <si>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</si>
  <si>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</si>
  <si>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</si>
  <si>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</si>
  <si>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</si>
  <si>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</si>
  <si>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</si>
  <si>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</si>
  <si>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</si>
  <si>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</si>
  <si>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</si>
  <si>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</si>
  <si>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</si>
  <si>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</si>
  <si>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</si>
  <si>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</si>
  <si>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</si>
  <si>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</si>
  <si>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</si>
  <si>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</si>
  <si>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</si>
  <si>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</si>
  <si>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</si>
  <si>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</si>
  <si>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</si>
  <si>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</si>
  <si>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</si>
  <si>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</si>
  <si>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</si>
  <si>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</si>
  <si>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</si>
  <si>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</si>
  <si>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</si>
  <si>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</si>
  <si>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</si>
  <si>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</si>
  <si>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</si>
  <si>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</si>
  <si>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</si>
  <si>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</si>
  <si>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</si>
  <si>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</si>
  <si>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</si>
  <si>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</si>
  <si>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</si>
  <si>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</si>
  <si>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</si>
  <si>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</si>
  <si>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</si>
  <si>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</si>
  <si>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</si>
  <si>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</si>
  <si>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</si>
  <si>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</si>
  <si>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</si>
  <si>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</si>
  <si>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</si>
  <si>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</si>
  <si>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</si>
  <si>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</si>
  <si>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</si>
  <si>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</si>
  <si>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</si>
  <si>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</si>
  <si>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</si>
  <si>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</si>
  <si>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</si>
  <si>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</si>
  <si>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</si>
  <si>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</si>
  <si>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Ожерельева Н.Ю.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</si>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</sst>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7561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7" zoomScaleNormal="100" workbookViewId="0">
      <selection activeCell="E196" sqref="E196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3128032996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324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1530316.26</v>
      </c>
      <c r="F17" s="40">
        <f>F18+F21+F25+F28+F31+F34+F43+F46</f>
        <v>30710393.629999999</v>
      </c>
      <c r="G17" s="40">
        <f>G18+G21+G25+G28+G31+G34+G43+G46</f>
        <v>3439511.77</v>
      </c>
      <c r="H17" s="41">
        <f>H18+H21+H25+H28+H31+H34+H43+H46</f>
        <v>35680221.659999996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30709723.73</v>
      </c>
      <c r="G21" s="45">
        <f>SUM(G22:G24)</f>
        <v>3434800.42</v>
      </c>
      <c r="H21" s="46">
        <f>SUM(H22:H24)</f>
        <v>34144524.149999999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30709723.73</v>
      </c>
      <c r="G22" s="62">
        <v>3432207.94</v>
      </c>
      <c r="H22" s="59">
        <f>SUM(E22:G22)</f>
        <v>34141931.670000002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2592.48</v>
      </c>
      <c r="H23" s="59">
        <f>SUM(E23:G23)</f>
        <v>2592.48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1379854.61</v>
      </c>
      <c r="F28" s="45">
        <f>SUM(F29:F30)</f>
        <v>0</v>
      </c>
      <c r="G28" s="45">
        <f>SUM(G29:G30)</f>
        <v>0</v>
      </c>
      <c r="H28" s="46">
        <f>SUM(H29:H30)</f>
        <v>1379854.61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1379854.61</v>
      </c>
      <c r="F29" s="57">
        <v>0</v>
      </c>
      <c r="G29" s="62">
        <v>0</v>
      </c>
      <c r="H29" s="59">
        <f>SUM(E29:G29)</f>
        <v>1379854.61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-172.5</v>
      </c>
      <c r="F34" s="45">
        <f>SUM(F35:F37)</f>
        <v>0</v>
      </c>
      <c r="G34" s="45">
        <f>SUM(G35:G37)</f>
        <v>558.5</v>
      </c>
      <c r="H34" s="46">
        <f>SUM(H35:H37)</f>
        <v>386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>
        <v>-172.5</v>
      </c>
      <c r="F35" s="64">
        <v>2128087.5</v>
      </c>
      <c r="G35" s="64">
        <v>558.5</v>
      </c>
      <c r="H35" s="59">
        <f>SUM(E35:G35)</f>
        <v>2128473.5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>
        <v>0</v>
      </c>
      <c r="F36" s="64">
        <v>-2128087.5</v>
      </c>
      <c r="G36" s="64">
        <v>0</v>
      </c>
      <c r="H36" s="59">
        <f>SUM(E36:G36)</f>
        <v>-2128087.5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SUM(E47:E50)</f>
        <v>150634.15</v>
      </c>
      <c r="F46" s="88">
        <f>SUM(F47:F50)</f>
        <v>669.9</v>
      </c>
      <c r="G46" s="88">
        <f>SUM(G47:G50)</f>
        <v>4152.8500000000004</v>
      </c>
      <c r="H46" s="89">
        <f>SUM(H47:H50)</f>
        <v>155456.9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150634.15</v>
      </c>
      <c r="F47" s="92">
        <v>669.9</v>
      </c>
      <c r="G47" s="92">
        <v>99</v>
      </c>
      <c r="H47" s="87">
        <f>SUM(E47:G47)</f>
        <v>151403.04999999999</v>
      </c>
    </row>
    <row r="48" spans="2:10" s="6" customFormat="1" ht="22.5">
      <c r="B48" s="90" t="s">
        <v>107</v>
      </c>
      <c r="C48" s="83" t="s">
        <v>103</v>
      </c>
      <c r="D48" s="91" t="s">
        <v>108</v>
      </c>
      <c r="E48" s="92">
        <v>0</v>
      </c>
      <c r="F48" s="92">
        <v>0</v>
      </c>
      <c r="G48" s="92">
        <v>343.85</v>
      </c>
      <c r="H48" s="87">
        <f t="shared" ref="H48:H49" si="0">SUM(E48:G48)</f>
        <v>343.85</v>
      </c>
    </row>
    <row r="49" spans="2:10" s="6" customFormat="1" ht="22.5">
      <c r="B49" s="90" t="s">
        <v>109</v>
      </c>
      <c r="C49" s="83" t="s">
        <v>103</v>
      </c>
      <c r="D49" s="91" t="s">
        <v>110</v>
      </c>
      <c r="E49" s="92">
        <v>0</v>
      </c>
      <c r="F49" s="92">
        <v>0</v>
      </c>
      <c r="G49" s="92">
        <v>3710</v>
      </c>
      <c r="H49" s="87">
        <f t="shared" si="0"/>
        <v>3710</v>
      </c>
    </row>
    <row r="50" spans="2:10" s="6" customFormat="1" ht="11.25" hidden="1">
      <c r="B50" s="82"/>
      <c r="C50" s="83"/>
      <c r="D50" s="84"/>
      <c r="E50" s="85"/>
      <c r="F50" s="86"/>
      <c r="G50" s="86"/>
      <c r="H50" s="87"/>
    </row>
    <row r="51" spans="2:10" s="6" customFormat="1" ht="22.5" customHeight="1">
      <c r="B51" s="93" t="s">
        <v>111</v>
      </c>
      <c r="C51" s="43" t="s">
        <v>82</v>
      </c>
      <c r="D51" s="44" t="s">
        <v>112</v>
      </c>
      <c r="E51" s="94">
        <f>E52+E56+E63+E66+E69+E72+E75+E79+E87</f>
        <v>1160588.27</v>
      </c>
      <c r="F51" s="94">
        <f>F52+F56+F63+F66+F69+F72+F75+F79+F87</f>
        <v>31320482.07</v>
      </c>
      <c r="G51" s="94">
        <f>G52+G56+G63+G66+G69+G72+G75+G79+G87</f>
        <v>3202815.69</v>
      </c>
      <c r="H51" s="95">
        <f>H52+H56+H63+H66+H69+H72+H75+H79+H87</f>
        <v>35683886.030000009</v>
      </c>
    </row>
    <row r="52" spans="2:10" s="6" customFormat="1" ht="12">
      <c r="B52" s="42" t="s">
        <v>113</v>
      </c>
      <c r="C52" s="43" t="s">
        <v>87</v>
      </c>
      <c r="D52" s="44" t="s">
        <v>114</v>
      </c>
      <c r="E52" s="88">
        <f>SUM(E53:E55)</f>
        <v>0</v>
      </c>
      <c r="F52" s="88">
        <f>SUM(F53:F55)</f>
        <v>25791358.550000001</v>
      </c>
      <c r="G52" s="88">
        <f>SUM(G53:G55)</f>
        <v>174430.92</v>
      </c>
      <c r="H52" s="89">
        <f>SUM(H53:H55)</f>
        <v>25965789.470000003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0</v>
      </c>
      <c r="F53" s="96">
        <v>19827755.670000002</v>
      </c>
      <c r="G53" s="96">
        <v>133971.51</v>
      </c>
      <c r="H53" s="87">
        <f>SUM(E53:G53)</f>
        <v>19961727.180000003</v>
      </c>
    </row>
    <row r="54" spans="2:10" s="6" customFormat="1" ht="11.25">
      <c r="B54" s="90" t="s">
        <v>117</v>
      </c>
      <c r="C54" s="83" t="s">
        <v>87</v>
      </c>
      <c r="D54" s="91" t="s">
        <v>118</v>
      </c>
      <c r="E54" s="96">
        <v>0</v>
      </c>
      <c r="F54" s="96">
        <v>5963602.8799999999</v>
      </c>
      <c r="G54" s="96">
        <v>40459.410000000003</v>
      </c>
      <c r="H54" s="87">
        <f>SUM(E54:G54)</f>
        <v>6004062.29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90</v>
      </c>
      <c r="D56" s="44" t="s">
        <v>120</v>
      </c>
      <c r="E56" s="88">
        <f>SUM(E57:E62)</f>
        <v>0</v>
      </c>
      <c r="F56" s="88">
        <f>SUM(F57:F62)</f>
        <v>4280075.79</v>
      </c>
      <c r="G56" s="88">
        <f>SUM(G57:G62)</f>
        <v>44415.11</v>
      </c>
      <c r="H56" s="89">
        <f>SUM(H57:H62)</f>
        <v>4324490.9000000004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35938.769999999997</v>
      </c>
      <c r="G57" s="96">
        <v>0</v>
      </c>
      <c r="H57" s="87">
        <f>SUM(E57:G57)</f>
        <v>35938.769999999997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0</v>
      </c>
      <c r="G58" s="96">
        <v>6250</v>
      </c>
      <c r="H58" s="87">
        <f t="shared" ref="H58:H61" si="1">SUM(E58:G58)</f>
        <v>6250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2624719.02</v>
      </c>
      <c r="G59" s="96">
        <v>3148.31</v>
      </c>
      <c r="H59" s="87">
        <f t="shared" si="1"/>
        <v>2627867.33</v>
      </c>
    </row>
    <row r="60" spans="2:10" s="6" customFormat="1" ht="11.25">
      <c r="B60" s="90" t="s">
        <v>127</v>
      </c>
      <c r="C60" s="83" t="s">
        <v>90</v>
      </c>
      <c r="D60" s="91" t="s">
        <v>128</v>
      </c>
      <c r="E60" s="96">
        <v>0</v>
      </c>
      <c r="F60" s="96">
        <v>254918</v>
      </c>
      <c r="G60" s="96">
        <v>24650</v>
      </c>
      <c r="H60" s="87">
        <f t="shared" si="1"/>
        <v>279568</v>
      </c>
    </row>
    <row r="61" spans="2:10" s="6" customFormat="1" ht="11.25">
      <c r="B61" s="90" t="s">
        <v>129</v>
      </c>
      <c r="C61" s="83" t="s">
        <v>90</v>
      </c>
      <c r="D61" s="91" t="s">
        <v>130</v>
      </c>
      <c r="E61" s="96">
        <v>0</v>
      </c>
      <c r="F61" s="96">
        <v>1364500</v>
      </c>
      <c r="G61" s="96">
        <v>10366.799999999999</v>
      </c>
      <c r="H61" s="87">
        <f t="shared" si="1"/>
        <v>1374866.8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104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114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7753.62</v>
      </c>
      <c r="H66" s="89">
        <f>SUM(H67:H68)</f>
        <v>7753.62</v>
      </c>
    </row>
    <row r="67" spans="2:10" s="6" customFormat="1" ht="22.5">
      <c r="B67" s="90" t="s">
        <v>135</v>
      </c>
      <c r="C67" s="83" t="s">
        <v>114</v>
      </c>
      <c r="D67" s="91" t="s">
        <v>136</v>
      </c>
      <c r="E67" s="96">
        <v>0</v>
      </c>
      <c r="F67" s="96">
        <v>0</v>
      </c>
      <c r="G67" s="96">
        <v>7753.62</v>
      </c>
      <c r="H67" s="87">
        <f>SUM(E67:G67)</f>
        <v>7753.62</v>
      </c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137</v>
      </c>
      <c r="C69" s="43" t="s">
        <v>132</v>
      </c>
      <c r="D69" s="44" t="s">
        <v>138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139</v>
      </c>
      <c r="C72" s="43" t="s">
        <v>134</v>
      </c>
      <c r="D72" s="44" t="s">
        <v>140</v>
      </c>
      <c r="E72" s="88">
        <f>SUM(E73:E74)</f>
        <v>0</v>
      </c>
      <c r="F72" s="88">
        <f>SUM(F73:F74)</f>
        <v>130425.31</v>
      </c>
      <c r="G72" s="88">
        <f>SUM(G73:G74)</f>
        <v>0</v>
      </c>
      <c r="H72" s="88">
        <f>SUM(H73:H74)</f>
        <v>130425.31</v>
      </c>
    </row>
    <row r="73" spans="2:10" s="6" customFormat="1" ht="11.25">
      <c r="B73" s="90" t="s">
        <v>141</v>
      </c>
      <c r="C73" s="83" t="s">
        <v>134</v>
      </c>
      <c r="D73" s="91" t="s">
        <v>142</v>
      </c>
      <c r="E73" s="96">
        <v>0</v>
      </c>
      <c r="F73" s="96">
        <v>130425.31</v>
      </c>
      <c r="G73" s="96">
        <v>0</v>
      </c>
      <c r="H73" s="87">
        <f>SUM(E73:G73)</f>
        <v>130425.31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143</v>
      </c>
      <c r="C75" s="43" t="s">
        <v>138</v>
      </c>
      <c r="D75" s="44" t="s">
        <v>144</v>
      </c>
      <c r="E75" s="88">
        <f>SUM(E76:E78)</f>
        <v>1160588.27</v>
      </c>
      <c r="F75" s="88">
        <f>SUM(F76:F78)</f>
        <v>417623.42</v>
      </c>
      <c r="G75" s="88">
        <f>SUM(G76:G78)</f>
        <v>2976215.47</v>
      </c>
      <c r="H75" s="89">
        <f>SUM(H76:H78)</f>
        <v>4554427.16</v>
      </c>
    </row>
    <row r="76" spans="2:10" s="6" customFormat="1" ht="11.25">
      <c r="B76" s="90" t="s">
        <v>145</v>
      </c>
      <c r="C76" s="83" t="s">
        <v>138</v>
      </c>
      <c r="D76" s="91" t="s">
        <v>146</v>
      </c>
      <c r="E76" s="96">
        <v>0</v>
      </c>
      <c r="F76" s="96">
        <v>409438.98</v>
      </c>
      <c r="G76" s="96">
        <v>41060</v>
      </c>
      <c r="H76" s="87">
        <f>SUM(E76:G76)</f>
        <v>450498.98</v>
      </c>
    </row>
    <row r="77" spans="2:10" s="6" customFormat="1" ht="11.25">
      <c r="B77" s="90" t="s">
        <v>147</v>
      </c>
      <c r="C77" s="83" t="s">
        <v>138</v>
      </c>
      <c r="D77" s="91" t="s">
        <v>148</v>
      </c>
      <c r="E77" s="96">
        <v>1160588.27</v>
      </c>
      <c r="F77" s="96">
        <v>8184.44</v>
      </c>
      <c r="G77" s="96">
        <v>2935155.47</v>
      </c>
      <c r="H77" s="87">
        <f>SUM(E77:G77)</f>
        <v>4103928.18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149</v>
      </c>
      <c r="C79" s="43" t="s">
        <v>140</v>
      </c>
      <c r="D79" s="44" t="s">
        <v>150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53"/>
      <c r="J80" s="53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151</v>
      </c>
    </row>
    <row r="83" spans="2:8" s="6" customFormat="1" ht="12.2" customHeight="1">
      <c r="B83" s="101"/>
      <c r="C83" s="22" t="s">
        <v>41</v>
      </c>
      <c r="D83" s="193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94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95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152</v>
      </c>
      <c r="C87" s="38" t="s">
        <v>144</v>
      </c>
      <c r="D87" s="39" t="s">
        <v>153</v>
      </c>
      <c r="E87" s="75">
        <f>SUM(E88:E90)</f>
        <v>0</v>
      </c>
      <c r="F87" s="75">
        <f>SUM(F88:F90)</f>
        <v>700999</v>
      </c>
      <c r="G87" s="75">
        <f>SUM(G88:G90)</f>
        <v>0.56999999999999995</v>
      </c>
      <c r="H87" s="76">
        <f>SUM(H88:H90)</f>
        <v>700999.57</v>
      </c>
    </row>
    <row r="88" spans="2:8" s="6" customFormat="1" ht="11.25">
      <c r="B88" s="90" t="s">
        <v>154</v>
      </c>
      <c r="C88" s="83" t="s">
        <v>144</v>
      </c>
      <c r="D88" s="91" t="s">
        <v>155</v>
      </c>
      <c r="E88" s="96">
        <v>0</v>
      </c>
      <c r="F88" s="96">
        <v>700999</v>
      </c>
      <c r="G88" s="96">
        <v>0</v>
      </c>
      <c r="H88" s="87">
        <f>SUM(E88:G88)</f>
        <v>700999</v>
      </c>
    </row>
    <row r="89" spans="2:8" s="6" customFormat="1" ht="22.5">
      <c r="B89" s="90" t="s">
        <v>156</v>
      </c>
      <c r="C89" s="83" t="s">
        <v>144</v>
      </c>
      <c r="D89" s="91" t="s">
        <v>157</v>
      </c>
      <c r="E89" s="96">
        <v>0</v>
      </c>
      <c r="F89" s="96">
        <v>0</v>
      </c>
      <c r="G89" s="96">
        <v>0.56999999999999995</v>
      </c>
      <c r="H89" s="87">
        <f>SUM(E89:G89)</f>
        <v>0.56999999999999995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158</v>
      </c>
      <c r="C91" s="43" t="s">
        <v>159</v>
      </c>
      <c r="D91" s="44"/>
      <c r="E91" s="88">
        <f>E94+E129</f>
        <v>369727.99</v>
      </c>
      <c r="F91" s="88">
        <f>F94+F129</f>
        <v>-610088.44000000553</v>
      </c>
      <c r="G91" s="88">
        <f>G94+G129</f>
        <v>236696.08000000054</v>
      </c>
      <c r="H91" s="89">
        <f>H94+H129</f>
        <v>-3664.3700000029057</v>
      </c>
    </row>
    <row r="92" spans="2:8" s="6" customFormat="1" ht="15" customHeight="1">
      <c r="B92" s="42" t="s">
        <v>160</v>
      </c>
      <c r="C92" s="43" t="s">
        <v>161</v>
      </c>
      <c r="D92" s="44"/>
      <c r="E92" s="110">
        <f>E17-E51</f>
        <v>369727.99</v>
      </c>
      <c r="F92" s="110">
        <f>F17-F51</f>
        <v>-610088.44000000134</v>
      </c>
      <c r="G92" s="110">
        <f>G17-G51</f>
        <v>236696.08000000007</v>
      </c>
      <c r="H92" s="111">
        <f>H17-H51</f>
        <v>-3664.370000012219</v>
      </c>
    </row>
    <row r="93" spans="2:8" s="6" customFormat="1" ht="15" customHeight="1">
      <c r="B93" s="42" t="s">
        <v>162</v>
      </c>
      <c r="C93" s="43" t="s">
        <v>163</v>
      </c>
      <c r="D93" s="44"/>
      <c r="E93" s="92"/>
      <c r="F93" s="96"/>
      <c r="G93" s="96"/>
      <c r="H93" s="87">
        <f>SUM(E93:G93)</f>
        <v>0</v>
      </c>
    </row>
    <row r="94" spans="2:8" s="6" customFormat="1" ht="22.5">
      <c r="B94" s="109" t="s">
        <v>164</v>
      </c>
      <c r="C94" s="43" t="s">
        <v>165</v>
      </c>
      <c r="D94" s="44"/>
      <c r="E94" s="94">
        <f>E95+E98+E101+E104+E111+E114+E117+E128+E125</f>
        <v>15337.699999999953</v>
      </c>
      <c r="F94" s="94">
        <f>F95+F98+F101+F104+F111+F114+F117+F128+F125</f>
        <v>-2425413.02</v>
      </c>
      <c r="G94" s="94">
        <f>G95+G98+G101+G104+G111+G114+G117+G128+G125</f>
        <v>-1913.8999999999069</v>
      </c>
      <c r="H94" s="95">
        <f>H95+H98+H101+H104+H111+H114+H117+H128+H125</f>
        <v>-2411989.2200000007</v>
      </c>
    </row>
    <row r="95" spans="2:8" s="6" customFormat="1" ht="15" customHeight="1">
      <c r="B95" s="42" t="s">
        <v>166</v>
      </c>
      <c r="C95" s="43" t="s">
        <v>167</v>
      </c>
      <c r="D95" s="44"/>
      <c r="E95" s="88">
        <f>E96-E97</f>
        <v>0</v>
      </c>
      <c r="F95" s="88">
        <f>F96-F97</f>
        <v>-291603.33999999997</v>
      </c>
      <c r="G95" s="88">
        <f>G96-G97</f>
        <v>0</v>
      </c>
      <c r="H95" s="89">
        <f>H96-H97</f>
        <v>-291603.33999999997</v>
      </c>
    </row>
    <row r="96" spans="2:8" s="6" customFormat="1" ht="11.25">
      <c r="B96" s="112" t="s">
        <v>168</v>
      </c>
      <c r="C96" s="43" t="s">
        <v>169</v>
      </c>
      <c r="D96" s="44" t="s">
        <v>165</v>
      </c>
      <c r="E96" s="96">
        <v>0</v>
      </c>
      <c r="F96" s="96">
        <v>145835.64000000001</v>
      </c>
      <c r="G96" s="96">
        <v>41060</v>
      </c>
      <c r="H96" s="87">
        <f>SUM(E96:G96)</f>
        <v>186895.64</v>
      </c>
    </row>
    <row r="97" spans="2:10" s="6" customFormat="1" ht="11.25">
      <c r="B97" s="112" t="s">
        <v>170</v>
      </c>
      <c r="C97" s="43" t="s">
        <v>171</v>
      </c>
      <c r="D97" s="44" t="s">
        <v>172</v>
      </c>
      <c r="E97" s="96">
        <v>0</v>
      </c>
      <c r="F97" s="96">
        <v>437438.98</v>
      </c>
      <c r="G97" s="96">
        <v>41060</v>
      </c>
      <c r="H97" s="87">
        <f>SUM(E97:G97)</f>
        <v>478498.98</v>
      </c>
    </row>
    <row r="98" spans="2:10" s="6" customFormat="1" ht="12">
      <c r="B98" s="42" t="s">
        <v>173</v>
      </c>
      <c r="C98" s="43" t="s">
        <v>174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175</v>
      </c>
      <c r="C99" s="43" t="s">
        <v>176</v>
      </c>
      <c r="D99" s="44" t="s">
        <v>167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177</v>
      </c>
      <c r="C100" s="43" t="s">
        <v>178</v>
      </c>
      <c r="D100" s="44" t="s">
        <v>179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180</v>
      </c>
      <c r="C101" s="43" t="s">
        <v>181</v>
      </c>
      <c r="D101" s="44"/>
      <c r="E101" s="88">
        <f>E102-E103</f>
        <v>0</v>
      </c>
      <c r="F101" s="88">
        <f>F102-F103</f>
        <v>-2128087.5</v>
      </c>
      <c r="G101" s="88">
        <f>G102-G103</f>
        <v>0</v>
      </c>
      <c r="H101" s="89">
        <f>H102-H103</f>
        <v>-2128087.5</v>
      </c>
    </row>
    <row r="102" spans="2:10" s="6" customFormat="1" ht="11.25">
      <c r="B102" s="112" t="s">
        <v>182</v>
      </c>
      <c r="C102" s="43" t="s">
        <v>183</v>
      </c>
      <c r="D102" s="44" t="s">
        <v>174</v>
      </c>
      <c r="E102" s="96"/>
      <c r="F102" s="96"/>
      <c r="G102" s="96"/>
      <c r="H102" s="87">
        <f>SUM(E102:G102)</f>
        <v>0</v>
      </c>
    </row>
    <row r="103" spans="2:10" s="6" customFormat="1" ht="11.25">
      <c r="B103" s="112" t="s">
        <v>184</v>
      </c>
      <c r="C103" s="43" t="s">
        <v>185</v>
      </c>
      <c r="D103" s="44" t="s">
        <v>186</v>
      </c>
      <c r="E103" s="96">
        <v>0</v>
      </c>
      <c r="F103" s="96">
        <v>2128087.5</v>
      </c>
      <c r="G103" s="96">
        <v>0</v>
      </c>
      <c r="H103" s="87">
        <f>SUM(E103:G103)</f>
        <v>2128087.5</v>
      </c>
    </row>
    <row r="104" spans="2:10" s="6" customFormat="1" ht="12">
      <c r="B104" s="42" t="s">
        <v>187</v>
      </c>
      <c r="C104" s="43" t="s">
        <v>188</v>
      </c>
      <c r="D104" s="44"/>
      <c r="E104" s="88">
        <f>E105-E108</f>
        <v>15337.699999999953</v>
      </c>
      <c r="F104" s="88">
        <f>F105-F108</f>
        <v>-5722.18</v>
      </c>
      <c r="G104" s="88">
        <f>G105-G108</f>
        <v>-1913.8999999999069</v>
      </c>
      <c r="H104" s="89">
        <f>H105-H108</f>
        <v>7701.6199999991804</v>
      </c>
    </row>
    <row r="105" spans="2:10" s="6" customFormat="1" ht="11.25">
      <c r="B105" s="112" t="s">
        <v>189</v>
      </c>
      <c r="C105" s="43" t="s">
        <v>190</v>
      </c>
      <c r="D105" s="44" t="s">
        <v>191</v>
      </c>
      <c r="E105" s="92">
        <v>1530488.76</v>
      </c>
      <c r="F105" s="92">
        <v>2949.9</v>
      </c>
      <c r="G105" s="92">
        <v>2941290.68</v>
      </c>
      <c r="H105" s="87">
        <f>SUM(E105:G105)</f>
        <v>4474729.34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192</v>
      </c>
      <c r="C108" s="43" t="s">
        <v>193</v>
      </c>
      <c r="D108" s="44" t="s">
        <v>194</v>
      </c>
      <c r="E108" s="92">
        <v>1515151.06</v>
      </c>
      <c r="F108" s="92">
        <v>8672.08</v>
      </c>
      <c r="G108" s="92">
        <v>2943204.58</v>
      </c>
      <c r="H108" s="87">
        <f>SUM(E108:G108)</f>
        <v>4467027.7200000007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195</v>
      </c>
      <c r="C111" s="43" t="s">
        <v>196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197</v>
      </c>
      <c r="C112" s="43" t="s">
        <v>198</v>
      </c>
      <c r="D112" s="44" t="s">
        <v>181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199</v>
      </c>
      <c r="C113" s="43" t="s">
        <v>200</v>
      </c>
      <c r="D113" s="44" t="s">
        <v>201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202</v>
      </c>
      <c r="C114" s="113" t="s">
        <v>203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204</v>
      </c>
      <c r="C115" s="43" t="s">
        <v>205</v>
      </c>
      <c r="D115" s="44" t="s">
        <v>188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206</v>
      </c>
      <c r="C116" s="43" t="s">
        <v>207</v>
      </c>
      <c r="D116" s="44" t="s">
        <v>208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209</v>
      </c>
      <c r="C117" s="118" t="s">
        <v>210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211</v>
      </c>
    </row>
    <row r="119" spans="2:8" s="6" customFormat="1" ht="12" customHeight="1">
      <c r="B119" s="101"/>
      <c r="C119" s="22" t="s">
        <v>41</v>
      </c>
      <c r="D119" s="193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94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5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212</v>
      </c>
      <c r="C123" s="124" t="s">
        <v>213</v>
      </c>
      <c r="D123" s="125" t="s">
        <v>214</v>
      </c>
      <c r="E123" s="126">
        <v>0</v>
      </c>
      <c r="F123" s="126">
        <v>30619483.07</v>
      </c>
      <c r="G123" s="126">
        <v>3190887.75</v>
      </c>
      <c r="H123" s="127">
        <f>SUM(E123:G123)</f>
        <v>33810370.82</v>
      </c>
    </row>
    <row r="124" spans="2:8" s="6" customFormat="1" ht="11.25">
      <c r="B124" s="128" t="s">
        <v>215</v>
      </c>
      <c r="C124" s="129" t="s">
        <v>216</v>
      </c>
      <c r="D124" s="130" t="s">
        <v>217</v>
      </c>
      <c r="E124" s="64">
        <v>0</v>
      </c>
      <c r="F124" s="64">
        <v>30619483.07</v>
      </c>
      <c r="G124" s="64">
        <v>3190887.75</v>
      </c>
      <c r="H124" s="59">
        <f>SUM(E124:G124)</f>
        <v>33810370.82</v>
      </c>
    </row>
    <row r="125" spans="2:8" s="6" customFormat="1" ht="12">
      <c r="B125" s="42" t="s">
        <v>218</v>
      </c>
      <c r="C125" s="113" t="s">
        <v>219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220</v>
      </c>
      <c r="C126" s="43" t="s">
        <v>221</v>
      </c>
      <c r="D126" s="44" t="s">
        <v>217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215</v>
      </c>
      <c r="C127" s="43" t="s">
        <v>222</v>
      </c>
      <c r="D127" s="44" t="s">
        <v>217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223</v>
      </c>
      <c r="C128" s="129" t="s">
        <v>224</v>
      </c>
      <c r="D128" s="130" t="s">
        <v>217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225</v>
      </c>
      <c r="C129" s="129" t="s">
        <v>226</v>
      </c>
      <c r="D129" s="130"/>
      <c r="E129" s="132">
        <f>E130-E154</f>
        <v>354390.29000000004</v>
      </c>
      <c r="F129" s="132">
        <f>F130-F154</f>
        <v>1815324.5799999945</v>
      </c>
      <c r="G129" s="132">
        <f>G130-G154</f>
        <v>238609.98000000045</v>
      </c>
      <c r="H129" s="133">
        <f>H130-H154</f>
        <v>2408324.8499999978</v>
      </c>
    </row>
    <row r="130" spans="2:8" s="6" customFormat="1" ht="22.5">
      <c r="B130" s="134" t="s">
        <v>227</v>
      </c>
      <c r="C130" s="129" t="s">
        <v>228</v>
      </c>
      <c r="D130" s="130"/>
      <c r="E130" s="135">
        <f>E131+E134+E137+E140+E143+E146</f>
        <v>-2880179.9899999998</v>
      </c>
      <c r="F130" s="135">
        <f>F131+F134+F137+F140+F143+F146</f>
        <v>-25308144.210000001</v>
      </c>
      <c r="G130" s="135">
        <f>G131+G134+G137+G140+G143+G146</f>
        <v>78127.840000000317</v>
      </c>
      <c r="H130" s="136">
        <f>H131+H134+H137+H140+H143+H146</f>
        <v>-28110196.359999999</v>
      </c>
    </row>
    <row r="131" spans="2:8" s="6" customFormat="1" ht="12">
      <c r="B131" s="42" t="s">
        <v>229</v>
      </c>
      <c r="C131" s="129" t="s">
        <v>230</v>
      </c>
      <c r="D131" s="130"/>
      <c r="E131" s="45">
        <f>E132-E133</f>
        <v>0</v>
      </c>
      <c r="F131" s="45">
        <f>F132-F133</f>
        <v>0</v>
      </c>
      <c r="G131" s="45">
        <f>G132-G133</f>
        <v>129558.95999999996</v>
      </c>
      <c r="H131" s="46">
        <f>H132-H133</f>
        <v>129558.96000000089</v>
      </c>
    </row>
    <row r="132" spans="2:8" s="6" customFormat="1" ht="11.25">
      <c r="B132" s="128" t="s">
        <v>231</v>
      </c>
      <c r="C132" s="129" t="s">
        <v>232</v>
      </c>
      <c r="D132" s="130" t="s">
        <v>233</v>
      </c>
      <c r="E132" s="64">
        <v>1396569.6</v>
      </c>
      <c r="F132" s="64">
        <v>30741759.18</v>
      </c>
      <c r="G132" s="64">
        <v>3574947.33</v>
      </c>
      <c r="H132" s="59">
        <f>SUM(E132:G132)</f>
        <v>35713276.109999999</v>
      </c>
    </row>
    <row r="133" spans="2:8" s="6" customFormat="1" ht="11.25">
      <c r="B133" s="128" t="s">
        <v>234</v>
      </c>
      <c r="C133" s="129" t="s">
        <v>235</v>
      </c>
      <c r="D133" s="130" t="s">
        <v>236</v>
      </c>
      <c r="E133" s="62">
        <v>1396569.6</v>
      </c>
      <c r="F133" s="62">
        <v>30741759.18</v>
      </c>
      <c r="G133" s="62">
        <v>3445388.37</v>
      </c>
      <c r="H133" s="59">
        <f>SUM(E133:G133)</f>
        <v>35583717.149999999</v>
      </c>
    </row>
    <row r="134" spans="2:8" s="6" customFormat="1" ht="12">
      <c r="B134" s="117" t="s">
        <v>237</v>
      </c>
      <c r="C134" s="129" t="s">
        <v>194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238</v>
      </c>
      <c r="C135" s="129" t="s">
        <v>239</v>
      </c>
      <c r="D135" s="130" t="s">
        <v>240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241</v>
      </c>
      <c r="C136" s="129" t="s">
        <v>242</v>
      </c>
      <c r="D136" s="130" t="s">
        <v>243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244</v>
      </c>
      <c r="C137" s="129" t="s">
        <v>201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245</v>
      </c>
      <c r="C138" s="129" t="s">
        <v>246</v>
      </c>
      <c r="D138" s="130" t="s">
        <v>247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248</v>
      </c>
      <c r="C139" s="129" t="s">
        <v>249</v>
      </c>
      <c r="D139" s="130" t="s">
        <v>250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251</v>
      </c>
      <c r="C140" s="129" t="s">
        <v>252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253</v>
      </c>
      <c r="C141" s="129" t="s">
        <v>254</v>
      </c>
      <c r="D141" s="130" t="s">
        <v>255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256</v>
      </c>
      <c r="C142" s="129" t="s">
        <v>257</v>
      </c>
      <c r="D142" s="130" t="s">
        <v>258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259</v>
      </c>
      <c r="C143" s="129" t="s">
        <v>260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261</v>
      </c>
      <c r="C144" s="129" t="s">
        <v>262</v>
      </c>
      <c r="D144" s="130" t="s">
        <v>263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264</v>
      </c>
      <c r="C145" s="129" t="s">
        <v>265</v>
      </c>
      <c r="D145" s="130" t="s">
        <v>266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267</v>
      </c>
      <c r="C146" s="129" t="s">
        <v>268</v>
      </c>
      <c r="D146" s="130"/>
      <c r="E146" s="45">
        <f>E147-E148</f>
        <v>-2880179.9899999998</v>
      </c>
      <c r="F146" s="45">
        <f>F147-F148</f>
        <v>-25308144.210000001</v>
      </c>
      <c r="G146" s="45">
        <f>G147-G148</f>
        <v>-51431.119999999646</v>
      </c>
      <c r="H146" s="46">
        <f>H147-H148</f>
        <v>-28239755.32</v>
      </c>
    </row>
    <row r="147" spans="2:11" s="6" customFormat="1" ht="11.25">
      <c r="B147" s="128" t="s">
        <v>269</v>
      </c>
      <c r="C147" s="129" t="s">
        <v>270</v>
      </c>
      <c r="D147" s="130" t="s">
        <v>271</v>
      </c>
      <c r="E147" s="64">
        <v>597464.77</v>
      </c>
      <c r="F147" s="64">
        <v>5969993.3899999997</v>
      </c>
      <c r="G147" s="64">
        <v>3503558.99</v>
      </c>
      <c r="H147" s="59">
        <f>SUM(E147:G147)</f>
        <v>10071017.15</v>
      </c>
    </row>
    <row r="148" spans="2:11" s="6" customFormat="1" ht="12" thickBot="1">
      <c r="B148" s="128" t="s">
        <v>272</v>
      </c>
      <c r="C148" s="137" t="s">
        <v>273</v>
      </c>
      <c r="D148" s="138" t="s">
        <v>274</v>
      </c>
      <c r="E148" s="139">
        <v>3477644.76</v>
      </c>
      <c r="F148" s="139">
        <v>31278137.600000001</v>
      </c>
      <c r="G148" s="139">
        <v>3554990.11</v>
      </c>
      <c r="H148" s="69">
        <f>SUM(E148:G148)</f>
        <v>38310772.469999999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275</v>
      </c>
    </row>
    <row r="150" spans="2:11" s="6" customFormat="1" ht="9.9499999999999993" customHeight="1">
      <c r="B150" s="21"/>
      <c r="C150" s="22" t="s">
        <v>41</v>
      </c>
      <c r="D150" s="193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94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5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276</v>
      </c>
      <c r="C154" s="38" t="s">
        <v>233</v>
      </c>
      <c r="D154" s="39"/>
      <c r="E154" s="141">
        <f>E155+E158+E161+E164+E165</f>
        <v>-3234570.28</v>
      </c>
      <c r="F154" s="141">
        <f>F155+F158+F161+F164+F165</f>
        <v>-27123468.789999995</v>
      </c>
      <c r="G154" s="141">
        <f>G155+G158+G161+G164+G165</f>
        <v>-160482.14000000013</v>
      </c>
      <c r="H154" s="142">
        <f>H155+H158+H161+H164+H165</f>
        <v>-30518521.209999997</v>
      </c>
    </row>
    <row r="155" spans="2:11" s="6" customFormat="1" ht="24">
      <c r="B155" s="42" t="s">
        <v>277</v>
      </c>
      <c r="C155" s="43" t="s">
        <v>240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278</v>
      </c>
      <c r="C156" s="43" t="s">
        <v>279</v>
      </c>
      <c r="D156" s="44" t="s">
        <v>280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281</v>
      </c>
      <c r="C157" s="43" t="s">
        <v>282</v>
      </c>
      <c r="D157" s="44" t="s">
        <v>283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284</v>
      </c>
      <c r="C158" s="43" t="s">
        <v>247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285</v>
      </c>
      <c r="C159" s="43" t="s">
        <v>286</v>
      </c>
      <c r="D159" s="44" t="s">
        <v>287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288</v>
      </c>
      <c r="C160" s="43" t="s">
        <v>289</v>
      </c>
      <c r="D160" s="44" t="s">
        <v>290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291</v>
      </c>
      <c r="C161" s="43" t="s">
        <v>255</v>
      </c>
      <c r="D161" s="44"/>
      <c r="E161" s="88">
        <f>E162-E163</f>
        <v>-371105.2799999998</v>
      </c>
      <c r="F161" s="88">
        <f>F162-F163</f>
        <v>263996.34000000358</v>
      </c>
      <c r="G161" s="88">
        <f>G162-G163</f>
        <v>-160482.14000000013</v>
      </c>
      <c r="H161" s="89">
        <f>H162-H163</f>
        <v>-267591.07999999821</v>
      </c>
      <c r="I161" s="144"/>
      <c r="J161" s="143"/>
      <c r="K161" s="143"/>
    </row>
    <row r="162" spans="2:11" s="145" customFormat="1" ht="11.25">
      <c r="B162" s="112" t="s">
        <v>292</v>
      </c>
      <c r="C162" s="43" t="s">
        <v>293</v>
      </c>
      <c r="D162" s="44" t="s">
        <v>294</v>
      </c>
      <c r="E162" s="96">
        <v>1379854.61</v>
      </c>
      <c r="F162" s="96">
        <v>42754953.520000003</v>
      </c>
      <c r="G162" s="96">
        <v>3291643.1</v>
      </c>
      <c r="H162" s="87">
        <f>SUM(E162:G162)</f>
        <v>47426451.230000004</v>
      </c>
    </row>
    <row r="163" spans="2:11" s="145" customFormat="1" ht="11.25">
      <c r="B163" s="112" t="s">
        <v>295</v>
      </c>
      <c r="C163" s="43" t="s">
        <v>296</v>
      </c>
      <c r="D163" s="44" t="s">
        <v>297</v>
      </c>
      <c r="E163" s="96">
        <v>1750959.89</v>
      </c>
      <c r="F163" s="96">
        <v>42490957.18</v>
      </c>
      <c r="G163" s="96">
        <v>3452125.24</v>
      </c>
      <c r="H163" s="87">
        <f>SUM(E163:G163)</f>
        <v>47694042.310000002</v>
      </c>
    </row>
    <row r="164" spans="2:11" s="145" customFormat="1" ht="12">
      <c r="B164" s="117" t="s">
        <v>298</v>
      </c>
      <c r="C164" s="43" t="s">
        <v>263</v>
      </c>
      <c r="D164" s="44" t="s">
        <v>217</v>
      </c>
      <c r="E164" s="96">
        <v>-2863465</v>
      </c>
      <c r="F164" s="96">
        <v>-27428610.66</v>
      </c>
      <c r="G164" s="96">
        <v>0</v>
      </c>
      <c r="H164" s="87">
        <f>SUM(E164:G164)</f>
        <v>-30292075.66</v>
      </c>
    </row>
    <row r="165" spans="2:11" s="145" customFormat="1" ht="12.75" thickBot="1">
      <c r="B165" s="117" t="s">
        <v>299</v>
      </c>
      <c r="C165" s="118" t="s">
        <v>271</v>
      </c>
      <c r="D165" s="146" t="s">
        <v>217</v>
      </c>
      <c r="E165" s="147">
        <v>0</v>
      </c>
      <c r="F165" s="147">
        <v>41145.53</v>
      </c>
      <c r="G165" s="147">
        <v>0</v>
      </c>
      <c r="H165" s="100">
        <f>SUM(E165:G165)</f>
        <v>41145.53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300</v>
      </c>
      <c r="C167" s="186" t="s">
        <v>301</v>
      </c>
      <c r="D167" s="186"/>
      <c r="E167" s="186"/>
      <c r="F167" s="155" t="s">
        <v>302</v>
      </c>
      <c r="G167" s="156"/>
      <c r="H167" s="157" t="s">
        <v>325</v>
      </c>
      <c r="J167" s="148"/>
      <c r="K167" s="148"/>
    </row>
    <row r="168" spans="2:11" s="145" customFormat="1" ht="10.5" customHeight="1">
      <c r="B168" s="158" t="s">
        <v>303</v>
      </c>
      <c r="C168" s="187" t="s">
        <v>304</v>
      </c>
      <c r="D168" s="187"/>
      <c r="E168" s="187"/>
      <c r="G168" s="158" t="s">
        <v>305</v>
      </c>
      <c r="H168" s="159" t="s">
        <v>304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306</v>
      </c>
      <c r="C170" s="192" t="s">
        <v>307</v>
      </c>
      <c r="D170" s="192"/>
      <c r="E170" s="192"/>
      <c r="F170" s="192"/>
      <c r="G170" s="192"/>
      <c r="H170" s="192"/>
    </row>
    <row r="171" spans="2:11" s="145" customFormat="1" ht="9.75" customHeight="1">
      <c r="B171" s="148"/>
      <c r="C171" s="187" t="s">
        <v>308</v>
      </c>
      <c r="D171" s="187"/>
      <c r="E171" s="187"/>
      <c r="F171" s="187"/>
      <c r="G171" s="187"/>
      <c r="H171" s="187"/>
    </row>
    <row r="172" spans="2:11" s="145" customFormat="1" ht="18.75" customHeight="1">
      <c r="B172" s="162" t="s">
        <v>309</v>
      </c>
      <c r="C172" s="186" t="s">
        <v>326</v>
      </c>
      <c r="D172" s="186"/>
      <c r="E172" s="186"/>
      <c r="F172" s="163"/>
      <c r="G172" s="186" t="s">
        <v>327</v>
      </c>
      <c r="H172" s="186"/>
      <c r="I172" s="164"/>
      <c r="J172" s="164"/>
    </row>
    <row r="173" spans="2:11" s="165" customFormat="1">
      <c r="B173" s="162" t="s">
        <v>310</v>
      </c>
      <c r="C173" s="187" t="s">
        <v>311</v>
      </c>
      <c r="D173" s="187"/>
      <c r="E173" s="187"/>
      <c r="F173" s="166" t="s">
        <v>305</v>
      </c>
      <c r="G173" s="187" t="s">
        <v>304</v>
      </c>
      <c r="H173" s="187"/>
    </row>
    <row r="174" spans="2:11" s="3" customFormat="1">
      <c r="B174" s="154" t="s">
        <v>312</v>
      </c>
      <c r="C174" s="186" t="s">
        <v>328</v>
      </c>
      <c r="D174" s="186"/>
      <c r="E174" s="186"/>
      <c r="F174" s="186" t="s">
        <v>329</v>
      </c>
      <c r="G174" s="186"/>
      <c r="H174" s="157" t="s">
        <v>330</v>
      </c>
    </row>
    <row r="175" spans="2:11" s="3" customFormat="1">
      <c r="B175" s="158" t="s">
        <v>303</v>
      </c>
      <c r="C175" s="187" t="s">
        <v>311</v>
      </c>
      <c r="D175" s="187"/>
      <c r="E175" s="187"/>
      <c r="F175" s="187" t="s">
        <v>304</v>
      </c>
      <c r="G175" s="187"/>
      <c r="H175" s="158" t="s">
        <v>313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167" t="s">
        <v>331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8"/>
      <c r="D180" s="189"/>
      <c r="E180" s="189"/>
      <c r="F180" s="190" t="s">
        <v>314</v>
      </c>
      <c r="G180" s="190"/>
      <c r="H180" s="191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2" t="s">
        <v>315</v>
      </c>
      <c r="D182" s="183"/>
      <c r="E182" s="183"/>
      <c r="F182" s="184"/>
      <c r="G182" s="184"/>
      <c r="H182" s="185"/>
    </row>
    <row r="183" spans="2:8" s="3" customFormat="1" hidden="1">
      <c r="B183" s="1"/>
      <c r="C183" s="172" t="s">
        <v>316</v>
      </c>
      <c r="D183" s="173"/>
      <c r="E183" s="173"/>
      <c r="F183" s="174"/>
      <c r="G183" s="174"/>
      <c r="H183" s="175"/>
    </row>
    <row r="184" spans="2:8" s="3" customFormat="1" hidden="1">
      <c r="B184" s="1"/>
      <c r="C184" s="172" t="s">
        <v>317</v>
      </c>
      <c r="D184" s="173"/>
      <c r="E184" s="173"/>
      <c r="F184" s="176"/>
      <c r="G184" s="176"/>
      <c r="H184" s="177"/>
    </row>
    <row r="185" spans="2:8" s="3" customFormat="1" hidden="1">
      <c r="B185" s="1"/>
      <c r="C185" s="172" t="s">
        <v>318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319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320</v>
      </c>
      <c r="D187" s="173"/>
      <c r="E187" s="173"/>
      <c r="F187" s="174"/>
      <c r="G187" s="174"/>
      <c r="H187" s="175"/>
    </row>
    <row r="188" spans="2:8" s="3" customFormat="1" hidden="1">
      <c r="B188" s="1"/>
      <c r="C188" s="172" t="s">
        <v>321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322</v>
      </c>
      <c r="D189" s="173"/>
      <c r="E189" s="173"/>
      <c r="F189" s="176"/>
      <c r="G189" s="176"/>
      <c r="H189" s="177"/>
    </row>
    <row r="190" spans="2:8" s="3" customFormat="1" ht="15.75" hidden="1" thickBot="1">
      <c r="B190" s="1"/>
      <c r="C190" s="178" t="s">
        <v>323</v>
      </c>
      <c r="D190" s="179"/>
      <c r="E190" s="179"/>
      <c r="F190" s="180"/>
      <c r="G190" s="180"/>
      <c r="H190" s="181"/>
    </row>
    <row r="191" spans="2:8" s="3" customFormat="1" ht="4.5" hidden="1" customHeight="1" thickTop="1">
      <c r="B191" s="1"/>
      <c r="C191" s="170"/>
      <c r="D191" s="170"/>
      <c r="E191" s="170"/>
      <c r="F191" s="171"/>
      <c r="G191" s="171"/>
      <c r="H191" s="17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19685039370078741" right="0.11811023622047245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'0503721'!TR_30200296437_2362006112</vt:lpstr>
      <vt:lpstr>'0503721'!TR_30200296437_2362006113</vt:lpstr>
      <vt:lpstr>'0503721'!TR_30200296447</vt:lpstr>
      <vt:lpstr>'0503721'!TR_30200296457_2362006165</vt:lpstr>
      <vt:lpstr>'0503721'!TR_30200296457_2362006166</vt:lpstr>
      <vt:lpstr>'0503721'!TR_30200296467</vt:lpstr>
      <vt:lpstr>'0503721'!TR_30200296477</vt:lpstr>
      <vt:lpstr>'0503721'!TR_30200296487</vt:lpstr>
      <vt:lpstr>'0503721'!TR_30200296497_2362006106</vt:lpstr>
      <vt:lpstr>'0503721'!TR_30200296507_2362006122</vt:lpstr>
      <vt:lpstr>'0503721'!TR_30200296507_2362006124</vt:lpstr>
      <vt:lpstr>'0503721'!TR_30200296517_2362006146</vt:lpstr>
      <vt:lpstr>'0503721'!TR_30200296517_2362006147</vt:lpstr>
      <vt:lpstr>'0503721'!TR_30200296527_2362006088</vt:lpstr>
      <vt:lpstr>'0503721'!TR_30200296527_2362006090</vt:lpstr>
      <vt:lpstr>'0503721'!TR_30200296537</vt:lpstr>
      <vt:lpstr>'0503721'!TR_30200296547_2362006127</vt:lpstr>
      <vt:lpstr>'0503721'!TR_30200296547_2362006128</vt:lpstr>
      <vt:lpstr>'0503721'!TR_30200296547_2362006129</vt:lpstr>
      <vt:lpstr>'0503721'!TR_30200296547_2362006130</vt:lpstr>
      <vt:lpstr>'0503721'!TR_30200296547_2362006131</vt:lpstr>
      <vt:lpstr>'0503721'!TR_30200296557</vt:lpstr>
      <vt:lpstr>'0503721'!TR_30200296567_2362006137</vt:lpstr>
      <vt:lpstr>'0503721'!TR_30200296577_2362006142</vt:lpstr>
      <vt:lpstr>'0503721'!TR_30200296587_2362006117</vt:lpstr>
      <vt:lpstr>'0503721'!TR_30200296587_2362006118</vt:lpstr>
      <vt:lpstr>'0503721'!TR_30200296587_2362006119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2024-03-19T08:41:36Z</cp:lastPrinted>
  <dcterms:created xsi:type="dcterms:W3CDTF">2024-03-07T08:47:49Z</dcterms:created>
  <dcterms:modified xsi:type="dcterms:W3CDTF">2024-03-19T08:41:37Z</dcterms:modified>
</cp:coreProperties>
</file>